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codeName="DieseArbeitsmappe"/>
  <mc:AlternateContent xmlns:mc="http://schemas.openxmlformats.org/markup-compatibility/2006">
    <mc:Choice Requires="x15">
      <x15ac:absPath xmlns:x15ac="http://schemas.microsoft.com/office/spreadsheetml/2010/11/ac" url="C:\xampp\htdocs\ultradb\"/>
    </mc:Choice>
  </mc:AlternateContent>
  <xr:revisionPtr revIDLastSave="0" documentId="13_ncr:1_{A7B05840-5E89-4921-AFBD-D4E6765E3913}" xr6:coauthVersionLast="47" xr6:coauthVersionMax="47" xr10:uidLastSave="{00000000-0000-0000-0000-000000000000}"/>
  <bookViews>
    <workbookView xWindow="3750" yWindow="930" windowWidth="24390" windowHeight="14400" xr2:uid="{00000000-000D-0000-FFFF-FFFF00000000}"/>
  </bookViews>
  <sheets>
    <sheet name="DUV Results" sheetId="1" r:id="rId1"/>
    <sheet name="Language" sheetId="2" r:id="rId2"/>
  </sheets>
  <definedNames>
    <definedName name="duvRank1">'DUV Results'!$A$9</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 i="1" l="1"/>
  <c r="N8" i="1" s="1"/>
  <c r="A5" i="1" l="1"/>
  <c r="B8" i="1"/>
  <c r="F8" i="1"/>
  <c r="J8" i="1"/>
  <c r="P8" i="1"/>
  <c r="A3" i="1"/>
  <c r="H2" i="1"/>
  <c r="C8" i="1"/>
  <c r="G8" i="1"/>
  <c r="K8" i="1"/>
  <c r="A7" i="1"/>
  <c r="A4" i="1"/>
  <c r="H3" i="1"/>
  <c r="D8" i="1"/>
  <c r="H8" i="1"/>
  <c r="L8" i="1"/>
  <c r="H7" i="1"/>
  <c r="O8" i="1"/>
  <c r="H4" i="1"/>
  <c r="A8" i="1"/>
  <c r="E8" i="1"/>
  <c r="I8" i="1"/>
  <c r="M8" i="1"/>
  <c r="A2" i="1"/>
  <c r="H1" i="1"/>
</calcChain>
</file>

<file path=xl/sharedStrings.xml><?xml version="1.0" encoding="utf-8"?>
<sst xmlns="http://schemas.openxmlformats.org/spreadsheetml/2006/main" count="200" uniqueCount="182">
  <si>
    <t>Rank</t>
  </si>
  <si>
    <t>Surname</t>
  </si>
  <si>
    <t>First Name</t>
  </si>
  <si>
    <t>Gender</t>
  </si>
  <si>
    <t>Performance</t>
  </si>
  <si>
    <t>Smith</t>
  </si>
  <si>
    <t>John</t>
  </si>
  <si>
    <t>M</t>
  </si>
  <si>
    <t>GBR</t>
  </si>
  <si>
    <t>…</t>
  </si>
  <si>
    <t>Date of Birth</t>
  </si>
  <si>
    <t>Nationality</t>
  </si>
  <si>
    <t>Year of Birth</t>
  </si>
  <si>
    <t>Club</t>
  </si>
  <si>
    <t>Residence</t>
  </si>
  <si>
    <t>Age category</t>
  </si>
  <si>
    <t>Rang</t>
  </si>
  <si>
    <t>Nachname</t>
  </si>
  <si>
    <t>Vorname</t>
  </si>
  <si>
    <t>Geschlecht</t>
  </si>
  <si>
    <t>Jahrgang</t>
  </si>
  <si>
    <t>Nationalität</t>
  </si>
  <si>
    <t>Leistung</t>
  </si>
  <si>
    <t>Geburtsdatum</t>
  </si>
  <si>
    <t>Altersklasse</t>
  </si>
  <si>
    <t>Verein</t>
  </si>
  <si>
    <t>Wohnort</t>
  </si>
  <si>
    <t>Prénom</t>
  </si>
  <si>
    <t>Nom de famille</t>
  </si>
  <si>
    <t>Sexe</t>
  </si>
  <si>
    <t>Année</t>
  </si>
  <si>
    <t>Nationalité</t>
  </si>
  <si>
    <t>Date de naissance</t>
  </si>
  <si>
    <t>Catégorie</t>
  </si>
  <si>
    <t>Domicile</t>
  </si>
  <si>
    <t>Scratch</t>
  </si>
  <si>
    <t>Length/Duration</t>
  </si>
  <si>
    <t>Leistung in Meilen</t>
  </si>
  <si>
    <t>Perf. in miles</t>
  </si>
  <si>
    <t>Apellido</t>
  </si>
  <si>
    <t>Nombre</t>
  </si>
  <si>
    <t>Año de nacimiento</t>
  </si>
  <si>
    <t>Domicilio</t>
  </si>
  <si>
    <t>Nacionalidad</t>
  </si>
  <si>
    <t>Categoria</t>
  </si>
  <si>
    <t>Alter</t>
  </si>
  <si>
    <t>Age</t>
  </si>
  <si>
    <t>Edad</t>
  </si>
  <si>
    <t>Âge</t>
  </si>
  <si>
    <t>Kommentar</t>
  </si>
  <si>
    <t>Comment</t>
  </si>
  <si>
    <t>Comentario</t>
  </si>
  <si>
    <t>Commentaire</t>
  </si>
  <si>
    <t>Nottingham</t>
  </si>
  <si>
    <t>Runners AC</t>
  </si>
  <si>
    <t>Länge/Dauer</t>
  </si>
  <si>
    <t>Distance/Durée</t>
  </si>
  <si>
    <t>Distancia/Duracion</t>
  </si>
  <si>
    <t>Deutsch</t>
  </si>
  <si>
    <t>English</t>
  </si>
  <si>
    <t>Italiano</t>
  </si>
  <si>
    <t>Lname</t>
  </si>
  <si>
    <t>Fname</t>
  </si>
  <si>
    <t>Sex</t>
  </si>
  <si>
    <t>YOB</t>
  </si>
  <si>
    <t>Nat</t>
  </si>
  <si>
    <t>Perf</t>
  </si>
  <si>
    <t>DOB</t>
  </si>
  <si>
    <t>Cat</t>
  </si>
  <si>
    <t>City</t>
  </si>
  <si>
    <t>Length</t>
  </si>
  <si>
    <t>Pflichtfelder</t>
  </si>
  <si>
    <t>Obligation</t>
  </si>
  <si>
    <t>Obligatorio</t>
  </si>
  <si>
    <t>Optional</t>
  </si>
  <si>
    <t>Optionnel</t>
  </si>
  <si>
    <t>Opcional</t>
  </si>
  <si>
    <t>Mand</t>
  </si>
  <si>
    <t>Evtname</t>
  </si>
  <si>
    <t>Distance</t>
  </si>
  <si>
    <t>Date</t>
  </si>
  <si>
    <t>Datum</t>
  </si>
  <si>
    <t>Fecha</t>
  </si>
  <si>
    <t>Name of Event</t>
  </si>
  <si>
    <t>Laufname</t>
  </si>
  <si>
    <t>Zusätzliche Angaben</t>
  </si>
  <si>
    <t>Select your language
Sprache wählen
Choisissez votre langue</t>
  </si>
  <si>
    <t>OrigName</t>
  </si>
  <si>
    <t>Name in nicht-lateinischer Schrift</t>
  </si>
  <si>
    <t>Name in non-latin characters</t>
  </si>
  <si>
    <t>Nom en caractères non latins</t>
  </si>
  <si>
    <t>Pos.</t>
  </si>
  <si>
    <t>Nome</t>
  </si>
  <si>
    <t>Cognome</t>
  </si>
  <si>
    <t>Sesso</t>
  </si>
  <si>
    <t>Nazionalita</t>
  </si>
  <si>
    <t>Prestazione</t>
  </si>
  <si>
    <t>Data</t>
  </si>
  <si>
    <t>Nome in caratteri non latini</t>
  </si>
  <si>
    <t>Facoltativo</t>
  </si>
  <si>
    <t>Obbligatorio</t>
  </si>
  <si>
    <t>Commento</t>
  </si>
  <si>
    <t>Prestazione in miglia</t>
  </si>
  <si>
    <t>Residenza</t>
  </si>
  <si>
    <t>Distanza/Durata</t>
  </si>
  <si>
    <t>Età</t>
  </si>
  <si>
    <t>Data di nascita</t>
  </si>
  <si>
    <t>Nome della corsa</t>
  </si>
  <si>
    <t>Mandatory fields</t>
  </si>
  <si>
    <t>Optional fields</t>
  </si>
  <si>
    <t>Länge / Dauer</t>
  </si>
  <si>
    <t>Length / Duration</t>
  </si>
  <si>
    <t>Distance / Durée</t>
  </si>
  <si>
    <t>Distancia / Duracion</t>
  </si>
  <si>
    <t>Distanza / Durata</t>
  </si>
  <si>
    <t>Anno di nascita</t>
  </si>
  <si>
    <t>Die Reihenfolge der Spalten ist egal, Hauptsache alle Pflichtfelder sind vorhanden.</t>
  </si>
  <si>
    <t>Diese Exceldatei zurücksenden an:</t>
  </si>
  <si>
    <t>results@statistik.d-u-v.org</t>
  </si>
  <si>
    <t>Die Listen für unterschiedliche Strecken einer Veranstaltung untereinander einfügen und in Spalte M den Beginn einer neuen Strecke vermerken.</t>
  </si>
  <si>
    <t>Insert the lists for different distances of an event one below the other and mark the beginning of a new section in column M.</t>
  </si>
  <si>
    <t>Insérez les listes pour les différentes parcours d'un événement l'une au-dessous de l'autre et indiquez le début d'une nouveau parcours dans la colonne M.</t>
  </si>
  <si>
    <t>FillYellow</t>
  </si>
  <si>
    <t>Order</t>
  </si>
  <si>
    <t>BelowEach</t>
  </si>
  <si>
    <t>Return</t>
  </si>
  <si>
    <t>Send this Excel file by e-mail to:</t>
  </si>
  <si>
    <t>Envoyez ce fichier Excel par courrier électronique à:</t>
  </si>
  <si>
    <t>Invia questo file Excel per e-mail a:</t>
  </si>
  <si>
    <t>The order of columns does not matter, it is more important that all mandatory fields are filled.</t>
  </si>
  <si>
    <t>L'ordre des colonnes n'a pas d'importance, il est plus important que tous les champs obligatoires sont remplis.</t>
  </si>
  <si>
    <t>El orden de las columnas no importa, es más importante que todos los campos obligatorios están llenos.</t>
  </si>
  <si>
    <t>Miles</t>
  </si>
  <si>
    <t>Bitte die gelben Felder ausfüllen und die Ergebnisliste mit allen Pflichtangaben unten einfügen. Mit mehr Detailinformationen zu den Läufern ist der Abgleich mit den Profilen in der Datenbank genauer und weniger arbeitsaufwendig für uns.</t>
  </si>
  <si>
    <t>S'il vous plaît remplir les champs jaunes et mettez la liste des résultats incl. tous les champs obligatoires ci-dessous. Si nous obtenons plus d'informations détaillées des coureurs alors la comparaison avec les profils dans la base de données est plus exacte et prends moins de temps pour nous.</t>
  </si>
  <si>
    <t>Nom de la course</t>
  </si>
  <si>
    <t>M45</t>
  </si>
  <si>
    <t>Please fill the yellow fields and put the result list incl. all mandatory fields below. Having more detail information (DOB, Club, Residence) of the runners makes the comparison with the profiles in the database more exact and less time consuming for us.</t>
  </si>
  <si>
    <t>Español</t>
  </si>
  <si>
    <t>Français</t>
  </si>
  <si>
    <t>Si prega di riempire i campi gialli e mettere la lista dei risultati, inclusi tutti i campi obbligatori sottostanti. Avendo informazioni più dettagliate dei corridori, si rende il confronto con i profili nel database più preciso e ciò richiede meno tempo per noi.</t>
  </si>
  <si>
    <t>L'ordine delle colonne non ha importanza, è più importante che tutti i campi obbligatori siano riempiti.</t>
  </si>
  <si>
    <t>Inserire le liste per diversi distanze di un evento una sotto l'altra ed indicare l'inizio di una nuova lista nella colonna M.</t>
  </si>
  <si>
    <t>Puesto</t>
  </si>
  <si>
    <t>Genero</t>
  </si>
  <si>
    <t>Registro</t>
  </si>
  <si>
    <t>Fecha de nacimiento</t>
  </si>
  <si>
    <t>Registro en millas</t>
  </si>
  <si>
    <t>Nombre de la carrera</t>
  </si>
  <si>
    <t>Nombre no latino</t>
  </si>
  <si>
    <t>Por favor, rellene los campos en color amarillo y ponga la lista de resultados incl. todos los campos obligatorios a continuación. Si obtenemos información más detallada de los corredores, la comparación con los perfiles en la base de datos es más exacta y requiere menos tiempo para nosotros.</t>
  </si>
  <si>
    <t>Inserta las listas para las diferentes rutas de un evento uno debajo del otro e indica el comienzo de una nueva ruta en la columna M.</t>
  </si>
  <si>
    <t>Envie este archivo de Excel por correo electrónico a:</t>
  </si>
  <si>
    <t>總排名</t>
  </si>
  <si>
    <t>出生年</t>
  </si>
  <si>
    <t>生日</t>
  </si>
  <si>
    <t>成績</t>
  </si>
  <si>
    <t>國籍</t>
  </si>
  <si>
    <t>性別</t>
  </si>
  <si>
    <t>中文姓名</t>
  </si>
  <si>
    <t>必须填写</t>
  </si>
  <si>
    <t>可选字段</t>
  </si>
  <si>
    <t>年龄</t>
  </si>
  <si>
    <t>年龄组别</t>
  </si>
  <si>
    <t>住宅</t>
  </si>
  <si>
    <t>简体中文</t>
  </si>
  <si>
    <t>通过电子邮件将此 Excel 文件发送至：</t>
  </si>
  <si>
    <t>俱乐部</t>
  </si>
  <si>
    <t>评论</t>
  </si>
  <si>
    <t>日期</t>
  </si>
  <si>
    <t>事件名称</t>
  </si>
  <si>
    <t>长度/持续时间</t>
  </si>
  <si>
    <t>以英里为单位的性能</t>
  </si>
  <si>
    <t>Surname 姓</t>
  </si>
  <si>
    <t>First Name 名</t>
  </si>
  <si>
    <t>Source</t>
  </si>
  <si>
    <t>Quelle</t>
  </si>
  <si>
    <t>Fuente</t>
  </si>
  <si>
    <t>Fonte</t>
  </si>
  <si>
    <t>数据来源</t>
  </si>
  <si>
    <t>Data source</t>
  </si>
  <si>
    <t>from race director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</si>
</sst>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00"/>
  </numFmts>
  <fonts count="5">
    <font>
      <sz val="10"/>
      <name val="Arial"/>
    </font>
    <font>
      <sz val="10"/>
      <name val="Arial"/>
      <family val="2"/>
    </font>
    <font>
      <b/>
      <sz val="10"/>
      <name val="Arial"/>
      <family val="2"/>
    </font>
    <font>
      <b/>
      <sz val="10"/>
      <color rgb="FFFF0000"/>
      <name val="Arial"/>
      <family val="2"/>
    </font>
    <font>
      <u/>
      <sz val="10"/>
      <color theme="1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7C80"/>
        <bgColor indexed="64"/>
      </patternFill>
    </fill>
    <fill>
      <patternFill patternType="solid">
        <fgColor rgb="FFFFFF00"/>
        <bgColor indexed="64"/>
      </patternFill>
    </fill>
  </fills>
  <borders count="6">
    <border>
      <left/>
      <right/>
      <top/>
      <bottom/>
      <diagonal/>
    </border>
    <border>
      <left style="thin">
        <color auto="1"/>
      </left>
      <right style="thin">
        <color auto="1"/>
      </right>
      <top/>
      <bottom/>
      <diagonal/>
    </border>
    <border>
      <left style="thick">
        <color rgb="FFFF0000"/>
      </left>
      <right style="thick">
        <color rgb="FFFF0000"/>
      </right>
      <top style="thick">
        <color rgb="FFFF0000"/>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2">
    <xf numFmtId="0" fontId="0" fillId="0" borderId="0"/>
    <xf numFmtId="0" fontId="4" fillId="0" borderId="0" applyNumberFormat="0" applyFill="0" applyBorder="0" applyAlignment="0" applyProtection="0"/>
  </cellStyleXfs>
  <cellXfs count="39">
    <xf numFmtId="0" fontId="0" fillId="0" borderId="0" xfId="0"/>
    <xf numFmtId="0" fontId="1" fillId="0" borderId="0" xfId="0" applyFont="1" applyAlignment="1"/>
    <xf numFmtId="0" fontId="1" fillId="0" borderId="0" xfId="0" applyFont="1"/>
    <xf numFmtId="0" fontId="3" fillId="2" borderId="1" xfId="0" applyFont="1" applyFill="1" applyBorder="1" applyAlignment="1">
      <alignment horizontal="center" vertical="center" wrapText="1"/>
    </xf>
    <xf numFmtId="21" fontId="1" fillId="0" borderId="0" xfId="0" applyNumberFormat="1" applyFont="1" applyAlignment="1"/>
    <xf numFmtId="14" fontId="1" fillId="0" borderId="0" xfId="0" applyNumberFormat="1" applyFont="1" applyAlignment="1"/>
    <xf numFmtId="0" fontId="1" fillId="0" borderId="0" xfId="0" applyFont="1" applyAlignment="1">
      <alignment horizontal="center"/>
    </xf>
    <xf numFmtId="0" fontId="2" fillId="0" borderId="0" xfId="0" applyFont="1"/>
    <xf numFmtId="1" fontId="1" fillId="0" borderId="0" xfId="0" applyNumberFormat="1" applyFont="1"/>
    <xf numFmtId="1" fontId="1" fillId="0" borderId="0" xfId="0" applyNumberFormat="1" applyFont="1" applyAlignment="1"/>
    <xf numFmtId="14" fontId="1" fillId="0" borderId="0" xfId="0" applyNumberFormat="1" applyFont="1"/>
    <xf numFmtId="0" fontId="1" fillId="0" borderId="0" xfId="0" applyFont="1" applyFill="1" applyBorder="1" applyAlignment="1"/>
    <xf numFmtId="164" fontId="1" fillId="0" borderId="0" xfId="0" applyNumberFormat="1" applyFont="1" applyFill="1" applyBorder="1" applyAlignment="1"/>
    <xf numFmtId="14" fontId="1" fillId="0" borderId="0" xfId="0" applyNumberFormat="1" applyFont="1" applyFill="1" applyBorder="1" applyAlignment="1"/>
    <xf numFmtId="1" fontId="1" fillId="0" borderId="0" xfId="0" applyNumberFormat="1" applyFont="1" applyFill="1" applyBorder="1" applyAlignment="1"/>
    <xf numFmtId="0" fontId="0" fillId="2" borderId="0" xfId="0" applyFill="1"/>
    <xf numFmtId="0" fontId="2" fillId="2" borderId="0" xfId="0" applyFont="1" applyFill="1"/>
    <xf numFmtId="0" fontId="2" fillId="2" borderId="0" xfId="0" applyFont="1" applyFill="1" applyAlignment="1">
      <alignment horizontal="center"/>
    </xf>
    <xf numFmtId="0" fontId="2" fillId="2" borderId="1" xfId="0" applyNumberFormat="1" applyFont="1" applyFill="1" applyBorder="1" applyAlignment="1">
      <alignment horizontal="center" vertical="center" wrapText="1"/>
    </xf>
    <xf numFmtId="0" fontId="2" fillId="0" borderId="2" xfId="0" applyFont="1" applyBorder="1" applyAlignment="1">
      <alignment horizontal="center" vertical="center"/>
    </xf>
    <xf numFmtId="0" fontId="1" fillId="0" borderId="0" xfId="0" applyFont="1" applyAlignment="1">
      <alignment horizontal="center" vertical="center"/>
    </xf>
    <xf numFmtId="14" fontId="4" fillId="0" borderId="0" xfId="1" applyNumberFormat="1"/>
    <xf numFmtId="14" fontId="1" fillId="0" borderId="0" xfId="0" applyNumberFormat="1" applyFont="1" applyAlignment="1">
      <alignment vertical="top" wrapText="1"/>
    </xf>
    <xf numFmtId="0" fontId="1" fillId="0" borderId="0" xfId="0" applyFont="1" applyAlignment="1">
      <alignment vertical="top" wrapText="1"/>
    </xf>
    <xf numFmtId="14" fontId="1" fillId="0" borderId="0" xfId="0" applyNumberFormat="1" applyFont="1" applyAlignment="1">
      <alignment vertical="top" wrapText="1"/>
    </xf>
    <xf numFmtId="0" fontId="1" fillId="2" borderId="0" xfId="0" applyFont="1" applyFill="1" applyAlignment="1">
      <alignment horizontal="center" wrapText="1"/>
    </xf>
    <xf numFmtId="0" fontId="1" fillId="2" borderId="0" xfId="0" applyFont="1" applyFill="1" applyAlignment="1">
      <alignment horizontal="center"/>
    </xf>
    <xf numFmtId="0" fontId="1" fillId="5" borderId="3" xfId="0" applyFont="1" applyFill="1" applyBorder="1" applyAlignment="1"/>
    <xf numFmtId="0" fontId="1" fillId="5" borderId="4" xfId="0" applyFont="1" applyFill="1" applyBorder="1" applyAlignment="1"/>
    <xf numFmtId="0" fontId="1" fillId="5" borderId="5" xfId="0" applyFont="1" applyFill="1" applyBorder="1" applyAlignment="1"/>
    <xf numFmtId="14" fontId="1" fillId="0" borderId="0" xfId="0" applyNumberFormat="1" applyFont="1" applyAlignment="1">
      <alignment vertical="top" wrapText="1"/>
    </xf>
    <xf numFmtId="14" fontId="1" fillId="0" borderId="0" xfId="0" applyNumberFormat="1" applyFont="1" applyAlignment="1"/>
    <xf numFmtId="0" fontId="0" fillId="0" borderId="0" xfId="0" applyAlignment="1"/>
    <xf numFmtId="14" fontId="1" fillId="0" borderId="0" xfId="0" applyNumberFormat="1" applyFont="1" applyAlignment="1">
      <alignment wrapText="1"/>
    </xf>
    <xf numFmtId="0" fontId="0" fillId="0" borderId="0" xfId="0" applyAlignment="1">
      <alignment wrapText="1"/>
    </xf>
    <xf numFmtId="164" fontId="2" fillId="3" borderId="0" xfId="0" applyNumberFormat="1" applyFont="1" applyFill="1" applyAlignment="1">
      <alignment horizontal="center"/>
    </xf>
    <xf numFmtId="0" fontId="2" fillId="2" borderId="0" xfId="0" applyFont="1" applyFill="1" applyAlignment="1">
      <alignment horizontal="right" vertical="center"/>
    </xf>
    <xf numFmtId="0" fontId="1" fillId="2" borderId="0" xfId="0" applyFont="1" applyFill="1" applyAlignment="1">
      <alignment horizontal="right" vertical="center"/>
    </xf>
    <xf numFmtId="0" fontId="2" fillId="4" borderId="0" xfId="0" applyFont="1" applyFill="1" applyAlignment="1">
      <alignment horizontal="center"/>
    </xf>
  </cellXfs>
  <cellStyles count="2">
    <cellStyle name="Hyperlink" xfId="1" builtinId="8"/>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results@statistik.d-u-v.org?subject=Ultramarathon%20result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P45"/>
  <sheetViews>
    <sheetView tabSelected="1" workbookViewId="0">
      <selection activeCell="C1" sqref="C1"/>
    </sheetView>
  </sheetViews>
  <sheetFormatPr defaultColWidth="9.140625" defaultRowHeight="12.75"/>
  <cols>
    <col min="1" max="1" width="9.140625" style="6" bestFit="1" customWidth="1"/>
    <col min="2" max="2" width="14.85546875" style="2" bestFit="1" customWidth="1"/>
    <col min="3" max="3" width="10.7109375" style="2" bestFit="1" customWidth="1"/>
    <col min="4" max="4" width="8.140625" style="2" customWidth="1"/>
    <col min="5" max="5" width="10.85546875" style="2" customWidth="1"/>
    <col min="6" max="6" width="13" style="2" bestFit="1" customWidth="1"/>
    <col min="7" max="7" width="12.7109375" style="2" bestFit="1" customWidth="1"/>
    <col min="8" max="8" width="14" style="10" customWidth="1"/>
    <col min="9" max="9" width="10.140625" style="8" bestFit="1" customWidth="1"/>
    <col min="10" max="10" width="11.7109375" style="2" bestFit="1" customWidth="1"/>
    <col min="11" max="11" width="13.42578125" style="2" customWidth="1"/>
    <col min="12" max="13" width="10.42578125" style="2" bestFit="1" customWidth="1"/>
    <col min="14" max="14" width="12.140625" style="2" customWidth="1"/>
    <col min="15" max="15" width="16.85546875" style="2" customWidth="1"/>
    <col min="16" max="16" width="13.28515625" style="2" bestFit="1" customWidth="1"/>
    <col min="17" max="16384" width="9.140625" style="2"/>
  </cols>
  <sheetData>
    <row r="1" spans="1:16" ht="39.75" customHeight="1" thickTop="1">
      <c r="A1" s="25" t="s">
        <v>86</v>
      </c>
      <c r="B1" s="26"/>
      <c r="C1" s="19" t="s">
        <v>59</v>
      </c>
      <c r="D1" s="20">
        <f>MATCH($C$1,Language!B2:I2,0)</f>
        <v>2</v>
      </c>
      <c r="H1" s="30" t="str">
        <f>VLOOKUP("FillYellow",Language!$A$2:$I$30,$D$1 + 1, FALSE)</f>
        <v>Please fill the yellow fields and put the result list incl. all mandatory fields below. Having more detail information (DOB, Club, Residence) of the runners makes the comparison with the profiles in the database more exact and less time consuming for us.</v>
      </c>
      <c r="I1" s="30"/>
      <c r="J1" s="30"/>
      <c r="K1" s="30"/>
      <c r="L1" s="30"/>
      <c r="M1" s="30"/>
      <c r="N1" s="30"/>
      <c r="O1" s="30"/>
      <c r="P1" s="30"/>
    </row>
    <row r="2" spans="1:16" ht="18.75" customHeight="1">
      <c r="A2" s="36" t="str">
        <f>VLOOKUP("Evtname",Language!$A$2:$I$30,$D$1 + 1, FALSE)</f>
        <v>Name of Event</v>
      </c>
      <c r="B2" s="37"/>
      <c r="C2" s="27"/>
      <c r="D2" s="28"/>
      <c r="E2" s="28"/>
      <c r="F2" s="29"/>
      <c r="H2" s="31" t="str">
        <f>VLOOKUP("Order",Language!$A$2:$I$30,$D$1 + 1, FALSE)</f>
        <v>The order of columns does not matter, it is more important that all mandatory fields are filled.</v>
      </c>
      <c r="I2" s="32"/>
      <c r="J2" s="32"/>
      <c r="K2" s="32"/>
      <c r="L2" s="32"/>
      <c r="M2" s="32"/>
      <c r="N2" s="32"/>
      <c r="O2" s="32"/>
      <c r="P2" s="32"/>
    </row>
    <row r="3" spans="1:16" ht="28.5" customHeight="1">
      <c r="A3" s="36" t="str">
        <f>VLOOKUP("Date",Language!$A$2:$I$30,$D$1 + 1, FALSE)</f>
        <v>Date</v>
      </c>
      <c r="B3" s="37"/>
      <c r="C3" s="27"/>
      <c r="D3" s="28"/>
      <c r="E3" s="28"/>
      <c r="F3" s="29"/>
      <c r="H3" s="33" t="str">
        <f>VLOOKUP("BelowEach",Language!$A$2:$I$30,$D$1 + 1, FALSE)</f>
        <v>Insert the lists for different distances of an event one below the other and mark the beginning of a new section in column M.</v>
      </c>
      <c r="I3" s="34"/>
      <c r="J3" s="34"/>
      <c r="K3" s="34"/>
      <c r="L3" s="34"/>
      <c r="M3" s="34"/>
      <c r="N3" s="34"/>
      <c r="O3" s="34"/>
      <c r="P3" s="34"/>
    </row>
    <row r="4" spans="1:16" ht="21.75" customHeight="1">
      <c r="A4" s="36" t="str">
        <f>VLOOKUP("Distance",Language!$A$2:$I$30,$D$1 + 1, FALSE)</f>
        <v>Length/Duration</v>
      </c>
      <c r="B4" s="37"/>
      <c r="C4" s="27"/>
      <c r="D4" s="28"/>
      <c r="E4" s="28"/>
      <c r="F4" s="29"/>
      <c r="H4" s="31" t="str">
        <f>VLOOKUP("Return",Language!$A$2:$I$30,$D$1 + 1, FALSE)</f>
        <v>Send this Excel file by e-mail to:</v>
      </c>
      <c r="I4" s="32"/>
      <c r="J4" s="32"/>
      <c r="K4" s="32"/>
      <c r="L4" s="32"/>
      <c r="M4" s="32"/>
      <c r="N4" s="32"/>
      <c r="O4" s="32"/>
      <c r="P4" s="32"/>
    </row>
    <row r="5" spans="1:16" ht="20.25" customHeight="1">
      <c r="A5" s="36" t="str">
        <f>VLOOKUP("Source",Language!$A$2:$I$30,$D$1 + 1, FALSE)</f>
        <v>Data source</v>
      </c>
      <c r="B5" s="37"/>
      <c r="C5" s="27" t="s">
        <v>181</v>
      </c>
      <c r="D5" s="28"/>
      <c r="E5" s="28"/>
      <c r="F5" s="29"/>
      <c r="H5" s="21" t="s">
        <v>118</v>
      </c>
    </row>
    <row r="6" spans="1:16">
      <c r="A6" s="1"/>
      <c r="B6" s="1"/>
      <c r="C6" s="1"/>
      <c r="D6" s="1"/>
      <c r="E6" s="1"/>
      <c r="F6" s="1"/>
    </row>
    <row r="7" spans="1:16">
      <c r="A7" s="38" t="str">
        <f>VLOOKUP("Mand",Language!$A$2:$I$30,$D$1 + 1, FALSE)</f>
        <v>Mandatory fields</v>
      </c>
      <c r="B7" s="38"/>
      <c r="C7" s="38"/>
      <c r="D7" s="38"/>
      <c r="E7" s="38"/>
      <c r="F7" s="38"/>
      <c r="G7" s="38"/>
      <c r="H7" s="35" t="str">
        <f>VLOOKUP("Optional",Language!$A$2:$I$30,$D$1 + 1, FALSE)</f>
        <v>Optional fields</v>
      </c>
      <c r="I7" s="35"/>
      <c r="J7" s="35"/>
      <c r="K7" s="35"/>
      <c r="L7" s="35"/>
      <c r="M7" s="35"/>
      <c r="N7" s="35"/>
      <c r="O7" s="35"/>
      <c r="P7" s="35"/>
    </row>
    <row r="8" spans="1:16" s="7" customFormat="1" ht="36.75" customHeight="1">
      <c r="A8" s="3" t="str">
        <f>VLOOKUP("Rank",Language!$A$2:$I$30,$D$1 + 1, FALSE)</f>
        <v>Rank</v>
      </c>
      <c r="B8" s="3" t="str">
        <f>VLOOKUP("Lname",Language!$A$2:$I$30,$D$1 + 1, FALSE)</f>
        <v>Surname</v>
      </c>
      <c r="C8" s="3" t="str">
        <f>VLOOKUP("Fname",Language!$A$2:$I$30,$D$1 + 1, FALSE)</f>
        <v>First Name</v>
      </c>
      <c r="D8" s="3" t="str">
        <f>VLOOKUP("Sex",Language!$A$2:$I$30,$D$1 + 1, FALSE)</f>
        <v>Gender</v>
      </c>
      <c r="E8" s="3" t="str">
        <f>VLOOKUP("YOB",Language!$A$2:$I$30,$D$1 + 1, FALSE)</f>
        <v>Year of Birth</v>
      </c>
      <c r="F8" s="3" t="str">
        <f>VLOOKUP("Nat",Language!$A$2:$I$30,$D$1 + 1, FALSE)</f>
        <v>Nationality</v>
      </c>
      <c r="G8" s="3" t="str">
        <f>VLOOKUP("Perf",Language!$A$2:$I$30,$D$1 + 1, FALSE)</f>
        <v>Performance</v>
      </c>
      <c r="H8" s="18" t="str">
        <f>VLOOKUP("DOB",Language!$A$2:$I$30,$D$1 + 1, FALSE)</f>
        <v>Date of Birth</v>
      </c>
      <c r="I8" s="18" t="str">
        <f>VLOOKUP("Age",Language!$A$2:$I$30,$D$1 + 1, FALSE)</f>
        <v>Age</v>
      </c>
      <c r="J8" s="18" t="str">
        <f>VLOOKUP("Cat",Language!$A$2:$I$30,$D$1 + 1, FALSE)</f>
        <v>Age category</v>
      </c>
      <c r="K8" s="18" t="str">
        <f>VLOOKUP("Club",Language!$A$2:$I$30,$D$1 + 1, FALSE)</f>
        <v>Club</v>
      </c>
      <c r="L8" s="18" t="str">
        <f>VLOOKUP("City",Language!$A$2:$I$30,$D$1 + 1, FALSE)</f>
        <v>Residence</v>
      </c>
      <c r="M8" s="18" t="str">
        <f>VLOOKUP("Length",Language!$A$2:$I$30,$D$1 + 1, FALSE)</f>
        <v>Length / Duration</v>
      </c>
      <c r="N8" s="18" t="str">
        <f>VLOOKUP("Miles",Language!$A$2:$I$30,$D$1 + 1, FALSE)</f>
        <v>Perf. in miles</v>
      </c>
      <c r="O8" s="18" t="str">
        <f>VLOOKUP("OrigName",Language!$A$2:$I$30,$D$1 + 1, FALSE)</f>
        <v>Name in non-latin characters</v>
      </c>
      <c r="P8" s="18" t="str">
        <f>VLOOKUP("Comment",Language!$A$2:$I$30,$D$1 + 1, FALSE)</f>
        <v>Comment</v>
      </c>
    </row>
    <row r="9" spans="1:16" ht="12.75" customHeight="1">
      <c r="A9" s="1">
        <v>1</v>
      </c>
      <c r="B9" s="1" t="s">
        <v>5</v>
      </c>
      <c r="C9" s="1" t="s">
        <v>6</v>
      </c>
      <c r="D9" s="1" t="s">
        <v>7</v>
      </c>
      <c r="E9" s="1">
        <v>1970</v>
      </c>
      <c r="F9" s="1" t="s">
        <v>8</v>
      </c>
      <c r="G9" s="4">
        <v>0.3498263888888889</v>
      </c>
      <c r="H9" s="5">
        <v>25864</v>
      </c>
      <c r="I9" s="9"/>
      <c r="J9" s="5" t="s">
        <v>136</v>
      </c>
      <c r="K9" s="11" t="s">
        <v>54</v>
      </c>
      <c r="L9" s="11" t="s">
        <v>53</v>
      </c>
    </row>
    <row r="10" spans="1:16">
      <c r="A10" s="1">
        <v>2</v>
      </c>
      <c r="B10" s="1"/>
      <c r="C10" s="1"/>
      <c r="D10" s="1"/>
      <c r="E10" s="1"/>
      <c r="F10" s="1"/>
      <c r="G10" s="1"/>
      <c r="H10" s="5"/>
      <c r="I10" s="9"/>
      <c r="J10" s="1"/>
      <c r="K10" s="1"/>
      <c r="L10" s="1"/>
    </row>
    <row r="11" spans="1:16">
      <c r="A11" s="1">
        <v>3</v>
      </c>
      <c r="B11" s="1"/>
      <c r="C11" s="1"/>
      <c r="D11" s="1"/>
      <c r="E11" s="1"/>
      <c r="F11" s="1"/>
      <c r="G11" s="1"/>
      <c r="H11" s="5"/>
      <c r="I11" s="9"/>
      <c r="J11" s="1"/>
      <c r="K11" s="1"/>
      <c r="L11" s="1"/>
    </row>
    <row r="12" spans="1:16">
      <c r="A12" s="1">
        <v>4</v>
      </c>
      <c r="B12" s="1"/>
      <c r="C12" s="1"/>
      <c r="D12" s="1"/>
      <c r="E12" s="1"/>
      <c r="F12" s="1"/>
      <c r="G12" s="1"/>
      <c r="H12" s="5"/>
      <c r="I12" s="9"/>
      <c r="J12" s="1"/>
      <c r="K12" s="1"/>
      <c r="L12" s="1"/>
    </row>
    <row r="13" spans="1:16">
      <c r="A13" s="1">
        <v>5</v>
      </c>
      <c r="B13" s="1"/>
      <c r="C13" s="1"/>
      <c r="D13" s="1"/>
      <c r="E13" s="1"/>
      <c r="F13" s="1"/>
      <c r="G13" s="1"/>
      <c r="H13" s="5"/>
      <c r="I13" s="9"/>
      <c r="J13" s="1"/>
      <c r="K13" s="1"/>
      <c r="L13" s="1"/>
    </row>
    <row r="14" spans="1:16">
      <c r="A14" s="1" t="s">
        <v>9</v>
      </c>
      <c r="B14" s="1"/>
      <c r="C14" s="1"/>
      <c r="D14" s="1"/>
      <c r="E14" s="1"/>
      <c r="F14" s="1"/>
      <c r="G14" s="1"/>
      <c r="H14" s="5"/>
      <c r="I14" s="9"/>
      <c r="J14" s="1"/>
      <c r="K14" s="1"/>
      <c r="L14" s="1"/>
    </row>
    <row r="15" spans="1:16">
      <c r="A15" s="1"/>
      <c r="B15" s="1"/>
      <c r="C15" s="1"/>
      <c r="D15" s="1"/>
      <c r="E15" s="1"/>
      <c r="F15" s="1"/>
      <c r="G15" s="1"/>
      <c r="H15" s="5"/>
      <c r="I15" s="9"/>
      <c r="J15" s="1"/>
      <c r="K15" s="1"/>
      <c r="L15" s="1"/>
    </row>
    <row r="16" spans="1:16">
      <c r="A16" s="1"/>
      <c r="B16" s="1"/>
      <c r="C16" s="1"/>
      <c r="D16" s="1"/>
      <c r="E16" s="1"/>
      <c r="F16" s="1"/>
      <c r="G16" s="1"/>
      <c r="H16" s="5"/>
      <c r="I16" s="9"/>
      <c r="J16" s="1"/>
      <c r="K16" s="1"/>
      <c r="L16" s="1"/>
    </row>
    <row r="17" spans="1:12">
      <c r="A17" s="1"/>
      <c r="B17" s="1"/>
      <c r="C17" s="1"/>
      <c r="D17" s="1"/>
      <c r="E17" s="1"/>
      <c r="F17" s="1"/>
      <c r="G17" s="1"/>
      <c r="H17" s="5"/>
      <c r="I17" s="9"/>
      <c r="J17" s="1"/>
      <c r="K17" s="1"/>
      <c r="L17" s="1"/>
    </row>
    <row r="18" spans="1:12">
      <c r="A18" s="1"/>
      <c r="B18" s="1"/>
      <c r="C18" s="1"/>
      <c r="D18" s="1"/>
      <c r="E18" s="1"/>
      <c r="F18" s="1"/>
      <c r="G18" s="1"/>
      <c r="H18" s="5"/>
      <c r="I18" s="9"/>
      <c r="J18" s="1"/>
      <c r="K18" s="1"/>
      <c r="L18" s="1"/>
    </row>
    <row r="19" spans="1:12">
      <c r="A19" s="1"/>
      <c r="B19" s="1"/>
      <c r="C19" s="1"/>
      <c r="D19" s="1"/>
      <c r="E19" s="1"/>
      <c r="F19" s="1"/>
      <c r="G19" s="1"/>
      <c r="H19" s="5"/>
      <c r="I19" s="9"/>
      <c r="J19" s="1"/>
      <c r="K19" s="1"/>
      <c r="L19" s="1"/>
    </row>
    <row r="20" spans="1:12">
      <c r="A20" s="1"/>
      <c r="B20" s="1"/>
      <c r="C20" s="1"/>
      <c r="D20" s="1"/>
      <c r="E20" s="1"/>
      <c r="F20" s="1"/>
      <c r="G20" s="1"/>
      <c r="H20" s="5"/>
      <c r="I20" s="9"/>
      <c r="J20" s="1"/>
      <c r="K20" s="1"/>
      <c r="L20" s="1"/>
    </row>
    <row r="21" spans="1:12">
      <c r="A21" s="1"/>
      <c r="B21" s="1"/>
      <c r="C21" s="1"/>
      <c r="D21" s="1"/>
      <c r="E21" s="1"/>
      <c r="F21" s="1"/>
      <c r="G21" s="1"/>
      <c r="H21" s="5"/>
      <c r="I21" s="9"/>
      <c r="J21" s="1"/>
      <c r="K21" s="1"/>
      <c r="L21" s="1"/>
    </row>
    <row r="22" spans="1:12">
      <c r="A22" s="1"/>
      <c r="B22" s="1"/>
      <c r="C22" s="1"/>
      <c r="D22" s="1"/>
      <c r="E22" s="1"/>
      <c r="F22" s="1"/>
      <c r="G22" s="1"/>
      <c r="H22" s="5"/>
      <c r="I22" s="9"/>
      <c r="J22" s="1"/>
      <c r="K22" s="1"/>
      <c r="L22" s="1"/>
    </row>
    <row r="23" spans="1:12">
      <c r="A23" s="1"/>
      <c r="B23" s="1"/>
      <c r="C23" s="1"/>
      <c r="D23" s="1"/>
      <c r="E23" s="1"/>
      <c r="F23" s="1"/>
      <c r="G23" s="1"/>
      <c r="H23" s="5"/>
      <c r="I23" s="9"/>
      <c r="J23" s="1"/>
      <c r="K23" s="1"/>
      <c r="L23" s="1"/>
    </row>
    <row r="24" spans="1:12">
      <c r="A24" s="1"/>
      <c r="B24" s="1"/>
      <c r="C24" s="1"/>
      <c r="D24" s="1"/>
      <c r="E24" s="1"/>
      <c r="F24" s="1"/>
      <c r="G24" s="1"/>
      <c r="H24" s="5"/>
      <c r="I24" s="9"/>
      <c r="J24" s="1"/>
      <c r="K24" s="1"/>
      <c r="L24" s="1"/>
    </row>
    <row r="25" spans="1:12">
      <c r="A25" s="1"/>
      <c r="B25" s="1"/>
      <c r="C25" s="1"/>
      <c r="D25" s="1"/>
      <c r="E25" s="1"/>
      <c r="F25" s="1"/>
      <c r="G25" s="1"/>
      <c r="H25" s="5"/>
      <c r="I25" s="9"/>
      <c r="J25" s="1"/>
      <c r="K25" s="1"/>
      <c r="L25" s="1"/>
    </row>
    <row r="26" spans="1:12">
      <c r="A26" s="1"/>
      <c r="B26" s="1"/>
      <c r="C26" s="1"/>
      <c r="D26" s="1"/>
      <c r="E26" s="1"/>
      <c r="F26" s="1"/>
      <c r="G26" s="1"/>
      <c r="H26" s="5"/>
      <c r="I26" s="9"/>
      <c r="J26" s="1"/>
      <c r="K26" s="1"/>
      <c r="L26" s="1"/>
    </row>
    <row r="27" spans="1:12">
      <c r="A27" s="1"/>
      <c r="B27" s="1"/>
      <c r="C27" s="1"/>
      <c r="D27" s="1"/>
      <c r="E27" s="1"/>
      <c r="F27" s="1"/>
      <c r="G27" s="1"/>
      <c r="H27" s="5"/>
      <c r="I27" s="9"/>
      <c r="J27" s="1"/>
      <c r="K27" s="1"/>
      <c r="L27" s="1"/>
    </row>
    <row r="28" spans="1:12">
      <c r="A28" s="1"/>
      <c r="B28" s="1"/>
      <c r="C28" s="1"/>
      <c r="D28" s="1"/>
      <c r="E28" s="1"/>
      <c r="F28" s="1"/>
      <c r="G28" s="1"/>
      <c r="H28" s="5"/>
      <c r="I28" s="9"/>
      <c r="J28" s="1"/>
      <c r="K28" s="1"/>
      <c r="L28" s="1"/>
    </row>
    <row r="29" spans="1:12">
      <c r="A29" s="1"/>
      <c r="B29" s="1"/>
      <c r="C29" s="1"/>
      <c r="D29" s="1"/>
      <c r="E29" s="1"/>
      <c r="F29" s="1"/>
      <c r="G29" s="1"/>
      <c r="H29" s="5"/>
      <c r="I29" s="9"/>
      <c r="J29" s="1"/>
      <c r="K29" s="1"/>
      <c r="L29" s="1"/>
    </row>
    <row r="30" spans="1:12">
      <c r="A30" s="1"/>
      <c r="B30" s="1"/>
      <c r="C30" s="1"/>
      <c r="D30" s="1"/>
      <c r="E30" s="1"/>
      <c r="F30" s="1"/>
      <c r="G30" s="1"/>
      <c r="H30" s="5"/>
      <c r="I30" s="9"/>
      <c r="J30" s="1"/>
      <c r="K30" s="1"/>
      <c r="L30" s="1"/>
    </row>
    <row r="31" spans="1:12">
      <c r="A31" s="1"/>
      <c r="B31" s="1"/>
      <c r="C31" s="1"/>
      <c r="D31" s="1"/>
      <c r="E31" s="1"/>
      <c r="F31" s="1"/>
      <c r="G31" s="1"/>
      <c r="H31" s="5"/>
      <c r="I31" s="9"/>
      <c r="J31" s="1"/>
      <c r="K31" s="1"/>
      <c r="L31" s="1"/>
    </row>
    <row r="32" spans="1:12">
      <c r="A32" s="1"/>
      <c r="B32" s="1"/>
      <c r="C32" s="1"/>
      <c r="D32" s="1"/>
      <c r="E32" s="1"/>
      <c r="F32" s="1"/>
      <c r="G32" s="1"/>
      <c r="H32" s="5"/>
      <c r="I32" s="9"/>
      <c r="J32" s="1"/>
      <c r="K32" s="1"/>
      <c r="L32" s="1"/>
    </row>
    <row r="33" spans="1:12">
      <c r="A33" s="1"/>
      <c r="B33" s="1"/>
      <c r="C33" s="1"/>
      <c r="D33" s="1"/>
      <c r="E33" s="1"/>
      <c r="F33" s="1"/>
      <c r="G33" s="1"/>
      <c r="H33" s="5"/>
      <c r="I33" s="9"/>
      <c r="J33" s="1"/>
      <c r="K33" s="1"/>
      <c r="L33" s="1"/>
    </row>
    <row r="34" spans="1:12">
      <c r="A34" s="1"/>
      <c r="B34" s="1"/>
      <c r="C34" s="1"/>
      <c r="D34" s="1"/>
      <c r="E34" s="1"/>
      <c r="F34" s="1"/>
      <c r="G34" s="1"/>
      <c r="H34" s="5"/>
      <c r="I34" s="9"/>
      <c r="J34" s="1"/>
      <c r="K34" s="1"/>
      <c r="L34" s="1"/>
    </row>
    <row r="35" spans="1:12">
      <c r="A35" s="1"/>
      <c r="B35" s="1"/>
      <c r="C35" s="1"/>
      <c r="D35" s="1"/>
      <c r="E35" s="1"/>
      <c r="F35" s="1"/>
      <c r="G35" s="1"/>
      <c r="H35" s="5"/>
      <c r="I35" s="9"/>
      <c r="J35" s="1"/>
      <c r="K35" s="1"/>
      <c r="L35" s="1"/>
    </row>
    <row r="36" spans="1:12">
      <c r="A36" s="1"/>
      <c r="B36" s="1"/>
      <c r="C36" s="1"/>
      <c r="D36" s="1"/>
      <c r="E36" s="1"/>
      <c r="F36" s="1"/>
      <c r="G36" s="1"/>
      <c r="H36" s="5"/>
      <c r="I36" s="9"/>
      <c r="J36" s="1"/>
      <c r="K36" s="1"/>
      <c r="L36" s="1"/>
    </row>
    <row r="37" spans="1:12">
      <c r="A37" s="1"/>
      <c r="B37" s="1"/>
      <c r="C37" s="1"/>
      <c r="D37" s="1"/>
      <c r="E37" s="1"/>
      <c r="F37" s="1"/>
      <c r="G37" s="1"/>
      <c r="H37" s="5"/>
      <c r="I37" s="9"/>
      <c r="J37" s="1"/>
      <c r="K37" s="1"/>
      <c r="L37" s="1"/>
    </row>
    <row r="38" spans="1:12">
      <c r="A38" s="1"/>
      <c r="B38" s="1"/>
      <c r="C38" s="1"/>
      <c r="D38" s="1"/>
      <c r="E38" s="1"/>
      <c r="F38" s="1"/>
      <c r="G38" s="1"/>
      <c r="H38" s="5"/>
      <c r="I38" s="9"/>
      <c r="J38" s="1"/>
      <c r="K38" s="1"/>
      <c r="L38" s="1"/>
    </row>
    <row r="39" spans="1:12">
      <c r="A39" s="1"/>
      <c r="B39" s="1"/>
      <c r="C39" s="1"/>
      <c r="D39" s="1"/>
      <c r="E39" s="1"/>
      <c r="F39" s="1"/>
      <c r="G39" s="1"/>
      <c r="H39" s="5"/>
      <c r="I39" s="9"/>
      <c r="J39" s="1"/>
      <c r="K39" s="1"/>
      <c r="L39" s="1"/>
    </row>
    <row r="40" spans="1:12">
      <c r="A40" s="1"/>
      <c r="B40" s="1"/>
      <c r="C40" s="1"/>
      <c r="D40" s="1"/>
      <c r="E40" s="1"/>
      <c r="F40" s="1"/>
      <c r="G40" s="1"/>
      <c r="H40" s="5"/>
      <c r="I40" s="9"/>
      <c r="J40" s="1"/>
      <c r="K40" s="1"/>
      <c r="L40" s="1"/>
    </row>
    <row r="41" spans="1:12">
      <c r="A41" s="1"/>
      <c r="B41" s="1"/>
      <c r="C41" s="1"/>
      <c r="D41" s="1"/>
      <c r="E41" s="1"/>
      <c r="F41" s="1"/>
      <c r="G41" s="1"/>
      <c r="H41" s="5"/>
      <c r="I41" s="9"/>
      <c r="J41" s="1"/>
      <c r="K41" s="1"/>
      <c r="L41" s="1"/>
    </row>
    <row r="42" spans="1:12">
      <c r="A42" s="1"/>
      <c r="B42" s="1"/>
      <c r="C42" s="1"/>
      <c r="D42" s="1"/>
      <c r="E42" s="1"/>
      <c r="F42" s="1"/>
      <c r="G42" s="1"/>
      <c r="H42" s="5"/>
      <c r="I42" s="9"/>
      <c r="J42" s="1"/>
      <c r="K42" s="1"/>
      <c r="L42" s="1"/>
    </row>
    <row r="43" spans="1:12">
      <c r="A43" s="1"/>
      <c r="B43" s="1"/>
      <c r="C43" s="1"/>
      <c r="D43" s="1"/>
      <c r="E43" s="1"/>
      <c r="F43" s="1"/>
      <c r="G43" s="1"/>
      <c r="H43" s="5"/>
      <c r="I43" s="9"/>
      <c r="J43" s="1"/>
      <c r="K43" s="1"/>
      <c r="L43" s="1"/>
    </row>
    <row r="44" spans="1:12">
      <c r="A44" s="1"/>
      <c r="B44" s="1"/>
      <c r="C44" s="1"/>
      <c r="D44" s="1"/>
      <c r="E44" s="1"/>
      <c r="F44" s="1"/>
      <c r="G44" s="1"/>
      <c r="H44" s="5"/>
      <c r="I44" s="9"/>
      <c r="J44" s="1"/>
      <c r="K44" s="1"/>
      <c r="L44" s="1"/>
    </row>
    <row r="45" spans="1:12">
      <c r="A45" s="1"/>
      <c r="B45" s="1"/>
      <c r="C45" s="1"/>
      <c r="D45" s="1"/>
      <c r="E45" s="1"/>
      <c r="F45" s="1"/>
      <c r="G45" s="1"/>
      <c r="H45" s="5"/>
      <c r="I45" s="9"/>
      <c r="J45" s="1"/>
      <c r="K45" s="1"/>
      <c r="L45" s="1"/>
    </row>
  </sheetData>
  <mergeCells count="15">
    <mergeCell ref="H7:P7"/>
    <mergeCell ref="A2:B2"/>
    <mergeCell ref="A3:B3"/>
    <mergeCell ref="A4:B4"/>
    <mergeCell ref="A7:G7"/>
    <mergeCell ref="A5:B5"/>
    <mergeCell ref="C5:F5"/>
    <mergeCell ref="A1:B1"/>
    <mergeCell ref="C2:F2"/>
    <mergeCell ref="C3:F3"/>
    <mergeCell ref="C4:F4"/>
    <mergeCell ref="H1:P1"/>
    <mergeCell ref="H2:P2"/>
    <mergeCell ref="H3:P3"/>
    <mergeCell ref="H4:P4"/>
  </mergeCells>
  <phoneticPr fontId="0" type="noConversion"/>
  <hyperlinks>
    <hyperlink ref="H5" r:id="rId1" xr:uid="{00000000-0004-0000-0000-000000000000}"/>
  </hyperlinks>
  <printOptions gridLines="1"/>
  <pageMargins left="0.78740157499999996" right="0.78740157499999996" top="0.984251969" bottom="0.984251969" header="0.5" footer="0.5"/>
  <pageSetup paperSize="9" orientation="landscape" r:id="rId2"/>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Language!$B$2:$J$2</xm:f>
          </x14:formula1>
          <xm:sqref>C1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I28"/>
  <sheetViews>
    <sheetView topLeftCell="A22" workbookViewId="0">
      <selection activeCell="B28" sqref="B28"/>
    </sheetView>
  </sheetViews>
  <sheetFormatPr defaultColWidth="11.42578125" defaultRowHeight="12.75"/>
  <cols>
    <col min="1" max="1" width="10.7109375" customWidth="1"/>
    <col min="2" max="2" width="24.28515625" customWidth="1"/>
    <col min="3" max="3" width="23" customWidth="1"/>
    <col min="4" max="6" width="20.42578125" customWidth="1"/>
    <col min="7" max="7" width="19.140625" customWidth="1"/>
    <col min="8" max="256" width="9.140625" customWidth="1"/>
  </cols>
  <sheetData>
    <row r="1" spans="1:9">
      <c r="A1" s="2"/>
    </row>
    <row r="2" spans="1:9">
      <c r="A2" s="15"/>
      <c r="B2" s="17" t="s">
        <v>58</v>
      </c>
      <c r="C2" s="17" t="s">
        <v>59</v>
      </c>
      <c r="D2" s="17" t="s">
        <v>139</v>
      </c>
      <c r="E2" s="17" t="s">
        <v>138</v>
      </c>
      <c r="F2" s="17" t="s">
        <v>60</v>
      </c>
      <c r="G2" s="17" t="s">
        <v>165</v>
      </c>
      <c r="H2" s="17"/>
      <c r="I2" s="17"/>
    </row>
    <row r="3" spans="1:9" ht="12.75" customHeight="1">
      <c r="A3" s="16" t="s">
        <v>0</v>
      </c>
      <c r="B3" s="11" t="s">
        <v>16</v>
      </c>
      <c r="C3" s="11" t="s">
        <v>0</v>
      </c>
      <c r="D3" s="11" t="s">
        <v>35</v>
      </c>
      <c r="E3" s="11" t="s">
        <v>143</v>
      </c>
      <c r="F3" s="11" t="s">
        <v>91</v>
      </c>
      <c r="G3" s="11" t="s">
        <v>153</v>
      </c>
    </row>
    <row r="4" spans="1:9" ht="12.75" customHeight="1">
      <c r="A4" s="16" t="s">
        <v>61</v>
      </c>
      <c r="B4" s="11" t="s">
        <v>17</v>
      </c>
      <c r="C4" s="11" t="s">
        <v>1</v>
      </c>
      <c r="D4" s="11" t="s">
        <v>28</v>
      </c>
      <c r="E4" s="11" t="s">
        <v>39</v>
      </c>
      <c r="F4" s="11" t="s">
        <v>93</v>
      </c>
      <c r="G4" s="11" t="s">
        <v>173</v>
      </c>
      <c r="H4" s="11"/>
    </row>
    <row r="5" spans="1:9" ht="12.75" customHeight="1">
      <c r="A5" s="16" t="s">
        <v>62</v>
      </c>
      <c r="B5" s="11" t="s">
        <v>18</v>
      </c>
      <c r="C5" s="11" t="s">
        <v>2</v>
      </c>
      <c r="D5" s="11" t="s">
        <v>27</v>
      </c>
      <c r="E5" s="11" t="s">
        <v>40</v>
      </c>
      <c r="F5" s="11" t="s">
        <v>92</v>
      </c>
      <c r="G5" s="11" t="s">
        <v>174</v>
      </c>
      <c r="H5" s="2"/>
    </row>
    <row r="6" spans="1:9" ht="12.75" customHeight="1">
      <c r="A6" s="16" t="s">
        <v>63</v>
      </c>
      <c r="B6" s="11" t="s">
        <v>19</v>
      </c>
      <c r="C6" s="11" t="s">
        <v>3</v>
      </c>
      <c r="D6" s="11" t="s">
        <v>29</v>
      </c>
      <c r="E6" s="11" t="s">
        <v>144</v>
      </c>
      <c r="F6" s="11" t="s">
        <v>94</v>
      </c>
      <c r="G6" s="11" t="s">
        <v>158</v>
      </c>
    </row>
    <row r="7" spans="1:9" ht="12.75" customHeight="1">
      <c r="A7" s="16" t="s">
        <v>64</v>
      </c>
      <c r="B7" s="11" t="s">
        <v>20</v>
      </c>
      <c r="C7" s="11" t="s">
        <v>12</v>
      </c>
      <c r="D7" s="11" t="s">
        <v>30</v>
      </c>
      <c r="E7" s="11" t="s">
        <v>41</v>
      </c>
      <c r="F7" s="11" t="s">
        <v>115</v>
      </c>
      <c r="G7" s="11" t="s">
        <v>154</v>
      </c>
    </row>
    <row r="8" spans="1:9" ht="12.75" customHeight="1">
      <c r="A8" s="16" t="s">
        <v>65</v>
      </c>
      <c r="B8" s="11" t="s">
        <v>21</v>
      </c>
      <c r="C8" s="11" t="s">
        <v>11</v>
      </c>
      <c r="D8" s="11" t="s">
        <v>31</v>
      </c>
      <c r="E8" s="11" t="s">
        <v>43</v>
      </c>
      <c r="F8" s="11" t="s">
        <v>95</v>
      </c>
      <c r="G8" s="11" t="s">
        <v>157</v>
      </c>
    </row>
    <row r="9" spans="1:9" ht="12.75" customHeight="1">
      <c r="A9" s="16" t="s">
        <v>66</v>
      </c>
      <c r="B9" s="11" t="s">
        <v>22</v>
      </c>
      <c r="C9" s="12" t="s">
        <v>4</v>
      </c>
      <c r="D9" s="12" t="s">
        <v>4</v>
      </c>
      <c r="E9" s="12" t="s">
        <v>145</v>
      </c>
      <c r="F9" s="12" t="s">
        <v>96</v>
      </c>
      <c r="G9" s="11" t="s">
        <v>156</v>
      </c>
    </row>
    <row r="10" spans="1:9" ht="12.75" customHeight="1">
      <c r="A10" s="16" t="s">
        <v>67</v>
      </c>
      <c r="B10" s="13" t="s">
        <v>23</v>
      </c>
      <c r="C10" s="13" t="s">
        <v>10</v>
      </c>
      <c r="D10" s="13" t="s">
        <v>32</v>
      </c>
      <c r="E10" s="13" t="s">
        <v>146</v>
      </c>
      <c r="F10" s="13" t="s">
        <v>106</v>
      </c>
      <c r="G10" s="11" t="s">
        <v>155</v>
      </c>
    </row>
    <row r="11" spans="1:9" ht="12.75" customHeight="1">
      <c r="A11" s="16" t="s">
        <v>46</v>
      </c>
      <c r="B11" s="14" t="s">
        <v>45</v>
      </c>
      <c r="C11" s="14" t="s">
        <v>46</v>
      </c>
      <c r="D11" s="14" t="s">
        <v>48</v>
      </c>
      <c r="E11" s="14" t="s">
        <v>47</v>
      </c>
      <c r="F11" s="14" t="s">
        <v>105</v>
      </c>
      <c r="G11" s="11" t="s">
        <v>162</v>
      </c>
    </row>
    <row r="12" spans="1:9" ht="12.75" customHeight="1">
      <c r="A12" s="16" t="s">
        <v>68</v>
      </c>
      <c r="B12" s="11" t="s">
        <v>24</v>
      </c>
      <c r="C12" s="11" t="s">
        <v>15</v>
      </c>
      <c r="D12" s="11" t="s">
        <v>33</v>
      </c>
      <c r="E12" s="11" t="s">
        <v>44</v>
      </c>
      <c r="F12" s="11" t="s">
        <v>44</v>
      </c>
      <c r="G12" s="11" t="s">
        <v>163</v>
      </c>
    </row>
    <row r="13" spans="1:9" ht="12.75" customHeight="1">
      <c r="A13" s="16" t="s">
        <v>13</v>
      </c>
      <c r="B13" s="11" t="s">
        <v>25</v>
      </c>
      <c r="C13" s="11" t="s">
        <v>13</v>
      </c>
      <c r="D13" s="11" t="s">
        <v>13</v>
      </c>
      <c r="E13" s="11" t="s">
        <v>13</v>
      </c>
      <c r="F13" s="11" t="s">
        <v>13</v>
      </c>
      <c r="G13" s="11" t="s">
        <v>167</v>
      </c>
    </row>
    <row r="14" spans="1:9" ht="12.75" customHeight="1">
      <c r="A14" s="16" t="s">
        <v>69</v>
      </c>
      <c r="B14" s="11" t="s">
        <v>26</v>
      </c>
      <c r="C14" s="11" t="s">
        <v>14</v>
      </c>
      <c r="D14" s="11" t="s">
        <v>34</v>
      </c>
      <c r="E14" s="11" t="s">
        <v>42</v>
      </c>
      <c r="F14" s="11" t="s">
        <v>103</v>
      </c>
      <c r="G14" s="11" t="s">
        <v>164</v>
      </c>
    </row>
    <row r="15" spans="1:9" ht="12.75" customHeight="1">
      <c r="A15" s="16" t="s">
        <v>70</v>
      </c>
      <c r="B15" s="11" t="s">
        <v>110</v>
      </c>
      <c r="C15" s="11" t="s">
        <v>111</v>
      </c>
      <c r="D15" s="11" t="s">
        <v>112</v>
      </c>
      <c r="E15" s="11" t="s">
        <v>113</v>
      </c>
      <c r="F15" s="11" t="s">
        <v>114</v>
      </c>
      <c r="G15" s="11" t="s">
        <v>171</v>
      </c>
    </row>
    <row r="16" spans="1:9" ht="12.75" customHeight="1">
      <c r="A16" s="16" t="s">
        <v>132</v>
      </c>
      <c r="B16" s="11" t="s">
        <v>37</v>
      </c>
      <c r="C16" s="11" t="s">
        <v>38</v>
      </c>
      <c r="D16" s="11" t="s">
        <v>38</v>
      </c>
      <c r="E16" s="11" t="s">
        <v>147</v>
      </c>
      <c r="F16" s="12" t="s">
        <v>102</v>
      </c>
      <c r="G16" s="11" t="s">
        <v>172</v>
      </c>
    </row>
    <row r="17" spans="1:7" ht="12.75" customHeight="1">
      <c r="A17" s="16" t="s">
        <v>50</v>
      </c>
      <c r="B17" s="11" t="s">
        <v>49</v>
      </c>
      <c r="C17" s="11" t="s">
        <v>50</v>
      </c>
      <c r="D17" s="11" t="s">
        <v>52</v>
      </c>
      <c r="E17" s="11" t="s">
        <v>51</v>
      </c>
      <c r="F17" s="11" t="s">
        <v>101</v>
      </c>
      <c r="G17" s="11" t="s">
        <v>168</v>
      </c>
    </row>
    <row r="18" spans="1:7" ht="12.75" customHeight="1">
      <c r="A18" s="16" t="s">
        <v>77</v>
      </c>
      <c r="B18" s="11" t="s">
        <v>71</v>
      </c>
      <c r="C18" s="11" t="s">
        <v>108</v>
      </c>
      <c r="D18" s="11" t="s">
        <v>72</v>
      </c>
      <c r="E18" s="11" t="s">
        <v>73</v>
      </c>
      <c r="F18" s="11" t="s">
        <v>100</v>
      </c>
      <c r="G18" s="11" t="s">
        <v>160</v>
      </c>
    </row>
    <row r="19" spans="1:7" ht="12.75" customHeight="1">
      <c r="A19" s="16" t="s">
        <v>74</v>
      </c>
      <c r="B19" s="11" t="s">
        <v>85</v>
      </c>
      <c r="C19" s="11" t="s">
        <v>109</v>
      </c>
      <c r="D19" s="11" t="s">
        <v>75</v>
      </c>
      <c r="E19" s="11" t="s">
        <v>76</v>
      </c>
      <c r="F19" s="11" t="s">
        <v>99</v>
      </c>
      <c r="G19" s="11" t="s">
        <v>161</v>
      </c>
    </row>
    <row r="20" spans="1:7">
      <c r="A20" s="16" t="s">
        <v>78</v>
      </c>
      <c r="B20" s="2" t="s">
        <v>84</v>
      </c>
      <c r="C20" s="11" t="s">
        <v>83</v>
      </c>
      <c r="D20" s="11" t="s">
        <v>135</v>
      </c>
      <c r="E20" s="11" t="s">
        <v>148</v>
      </c>
      <c r="F20" s="11" t="s">
        <v>107</v>
      </c>
      <c r="G20" t="s">
        <v>170</v>
      </c>
    </row>
    <row r="21" spans="1:7">
      <c r="A21" s="16" t="s">
        <v>79</v>
      </c>
      <c r="B21" s="11" t="s">
        <v>55</v>
      </c>
      <c r="C21" s="11" t="s">
        <v>36</v>
      </c>
      <c r="D21" s="11" t="s">
        <v>56</v>
      </c>
      <c r="E21" s="11" t="s">
        <v>57</v>
      </c>
      <c r="F21" s="11" t="s">
        <v>104</v>
      </c>
      <c r="G21" t="s">
        <v>171</v>
      </c>
    </row>
    <row r="22" spans="1:7">
      <c r="A22" s="16" t="s">
        <v>80</v>
      </c>
      <c r="B22" s="11" t="s">
        <v>81</v>
      </c>
      <c r="C22" s="11" t="s">
        <v>80</v>
      </c>
      <c r="D22" s="11" t="s">
        <v>80</v>
      </c>
      <c r="E22" s="11" t="s">
        <v>82</v>
      </c>
      <c r="F22" s="11" t="s">
        <v>97</v>
      </c>
      <c r="G22" t="s">
        <v>169</v>
      </c>
    </row>
    <row r="23" spans="1:7">
      <c r="A23" s="16" t="s">
        <v>87</v>
      </c>
      <c r="B23" s="11" t="s">
        <v>88</v>
      </c>
      <c r="C23" s="11" t="s">
        <v>89</v>
      </c>
      <c r="D23" s="11" t="s">
        <v>90</v>
      </c>
      <c r="E23" s="11" t="s">
        <v>149</v>
      </c>
      <c r="F23" s="11" t="s">
        <v>98</v>
      </c>
      <c r="G23" t="s">
        <v>159</v>
      </c>
    </row>
    <row r="24" spans="1:7" ht="191.25">
      <c r="A24" s="16" t="s">
        <v>122</v>
      </c>
      <c r="B24" s="22" t="s">
        <v>133</v>
      </c>
      <c r="C24" s="23" t="s">
        <v>137</v>
      </c>
      <c r="D24" s="23" t="s">
        <v>134</v>
      </c>
      <c r="E24" s="23" t="s">
        <v>150</v>
      </c>
      <c r="F24" s="23" t="s">
        <v>140</v>
      </c>
      <c r="G24" s="23" t="s">
        <v>137</v>
      </c>
    </row>
    <row r="25" spans="1:7" ht="76.5">
      <c r="A25" s="16" t="s">
        <v>123</v>
      </c>
      <c r="B25" s="22" t="s">
        <v>116</v>
      </c>
      <c r="C25" s="23" t="s">
        <v>129</v>
      </c>
      <c r="D25" s="23" t="s">
        <v>130</v>
      </c>
      <c r="E25" s="23" t="s">
        <v>131</v>
      </c>
      <c r="F25" s="23" t="s">
        <v>141</v>
      </c>
      <c r="G25" s="23" t="s">
        <v>129</v>
      </c>
    </row>
    <row r="26" spans="1:7" ht="102">
      <c r="A26" s="16" t="s">
        <v>124</v>
      </c>
      <c r="B26" s="22" t="s">
        <v>119</v>
      </c>
      <c r="C26" s="23" t="s">
        <v>120</v>
      </c>
      <c r="D26" s="23" t="s">
        <v>121</v>
      </c>
      <c r="E26" s="23" t="s">
        <v>151</v>
      </c>
      <c r="F26" s="23" t="s">
        <v>142</v>
      </c>
      <c r="G26" s="23" t="s">
        <v>120</v>
      </c>
    </row>
    <row r="27" spans="1:7" ht="38.25">
      <c r="A27" s="16" t="s">
        <v>125</v>
      </c>
      <c r="B27" s="22" t="s">
        <v>117</v>
      </c>
      <c r="C27" s="23" t="s">
        <v>126</v>
      </c>
      <c r="D27" s="23" t="s">
        <v>127</v>
      </c>
      <c r="E27" s="23" t="s">
        <v>152</v>
      </c>
      <c r="F27" s="23" t="s">
        <v>128</v>
      </c>
      <c r="G27" s="23" t="s">
        <v>166</v>
      </c>
    </row>
    <row r="28" spans="1:7">
      <c r="A28" s="16" t="s">
        <v>175</v>
      </c>
      <c r="B28" s="24" t="s">
        <v>176</v>
      </c>
      <c r="C28" s="23" t="s">
        <v>180</v>
      </c>
      <c r="D28" s="23" t="s">
        <v>175</v>
      </c>
      <c r="E28" s="23" t="s">
        <v>177</v>
      </c>
      <c r="F28" s="23" t="s">
        <v>178</v>
      </c>
      <c r="G28" s="23" t="s">
        <v>179</v>
      </c>
    </row>
  </sheetData>
  <phoneticPr fontId="0" type="noConversion"/>
  <pageMargins left="0.78740157499999996" right="0.78740157499999996" top="0.984251969" bottom="0.984251969"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DUV Results</vt:lpstr>
      <vt:lpstr>Language</vt:lpstr>
      <vt:lpstr>duvRank1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Results for DUV Ultramarathon Statistics</dc:title>
  <dc:creator>Schoch</dc:creator>
  <dc:description>Version 1.0,  01.10.2016</dc:description>
  <cp:lastModifiedBy>Jürgen Schoch</cp:lastModifiedBy>
  <cp:lastPrinted>2007-11-29T22:46:29Z</cp:lastPrinted>
  <dcterms:created xsi:type="dcterms:W3CDTF">2007-04-04T19:23:12Z</dcterms:created>
  <dcterms:modified xsi:type="dcterms:W3CDTF">2022-02-24T02:15:02Z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bc1f1a66-40a9-41f8-b348-23f0bfb6e964</vt:lpwstr>
  </property>
</Properties>
</file>